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7"/>
  <workbookPr defaultThemeVersion="124226"/>
  <mc:AlternateContent xmlns:mc="http://schemas.openxmlformats.org/markup-compatibility/2006">
    <mc:Choice Requires="x15">
      <x15ac:absPath xmlns:x15ac="http://schemas.microsoft.com/office/spreadsheetml/2010/11/ac" url="G:\Mi unidad\OCAS\Agustina de Aragon,6\"/>
    </mc:Choice>
  </mc:AlternateContent>
  <xr:revisionPtr revIDLastSave="0" documentId="8_{33B8A062-B427-4B0A-AE71-0FECC2DF2ABC}" xr6:coauthVersionLast="36" xr6:coauthVersionMax="36" xr10:uidLastSave="{00000000-0000-0000-0000-000000000000}"/>
  <bookViews>
    <workbookView xWindow="240" yWindow="45" windowWidth="18855" windowHeight="11985" xr2:uid="{00000000-000D-0000-FFFF-FFFF00000000}"/>
  </bookViews>
  <sheets>
    <sheet name="Hoja 1" sheetId="1" r:id="rId1"/>
  </sheets>
  <calcPr calcId="191029"/>
</workbook>
</file>

<file path=xl/calcChain.xml><?xml version="1.0" encoding="utf-8"?>
<calcChain xmlns="http://schemas.openxmlformats.org/spreadsheetml/2006/main">
  <c r="M39" i="1" l="1"/>
  <c r="M7" i="1"/>
  <c r="L21" i="1" l="1"/>
  <c r="L19" i="1"/>
  <c r="L17" i="1"/>
  <c r="L15" i="1"/>
  <c r="L13" i="1"/>
  <c r="M13" i="1"/>
  <c r="L7" i="1" l="1"/>
  <c r="M35" i="1" l="1"/>
  <c r="L29" i="1"/>
  <c r="M29" i="1"/>
  <c r="M23" i="1"/>
  <c r="M21" i="1"/>
  <c r="M19" i="1"/>
  <c r="M17" i="1"/>
  <c r="M15" i="1"/>
  <c r="L11" i="1"/>
  <c r="M11" i="1"/>
  <c r="M9" i="1"/>
  <c r="M31" i="1" l="1"/>
  <c r="M27" i="1"/>
  <c r="M33" i="1"/>
  <c r="M49" i="1" s="1"/>
  <c r="L50" i="1" l="1"/>
  <c r="M50" i="1" s="1"/>
  <c r="L51" i="1" s="1"/>
  <c r="L5" i="1" s="1"/>
  <c r="M5" i="1" s="1"/>
  <c r="L6" i="1" l="1"/>
  <c r="M6" i="1" s="1"/>
  <c r="M51" i="1"/>
  <c r="L52" i="1" s="1"/>
  <c r="M52" i="1" s="1"/>
  <c r="L4" i="1" l="1"/>
  <c r="M4" i="1"/>
  <c r="M41" i="1" l="1"/>
  <c r="M25" i="1"/>
</calcChain>
</file>

<file path=xl/sharedStrings.xml><?xml version="1.0" encoding="utf-8"?>
<sst xmlns="http://schemas.openxmlformats.org/spreadsheetml/2006/main" count="111" uniqueCount="105">
  <si>
    <t>Obra:</t>
  </si>
  <si>
    <t>Presupuesto</t>
  </si>
  <si>
    <t>% C.I.</t>
  </si>
  <si>
    <t>Código</t>
  </si>
  <si>
    <t>Tipo</t>
  </si>
  <si>
    <t>Ud</t>
  </si>
  <si>
    <t>Resumen</t>
  </si>
  <si>
    <t>Cantidad</t>
  </si>
  <si>
    <t>Precio (€)</t>
  </si>
  <si>
    <t>Importe (€)</t>
  </si>
  <si>
    <t>CYTMP_1</t>
  </si>
  <si>
    <t>Capítulo</t>
  </si>
  <si>
    <t>BC3</t>
  </si>
  <si>
    <t>I</t>
  </si>
  <si>
    <t>Capítulo</t>
  </si>
  <si>
    <t>Instalaciones</t>
  </si>
  <si>
    <t>IE</t>
  </si>
  <si>
    <t>Capítulo</t>
  </si>
  <si>
    <t>Eléctricas</t>
  </si>
  <si>
    <t>IEC020</t>
  </si>
  <si>
    <t>Partida</t>
  </si>
  <si>
    <t>Ud</t>
  </si>
  <si>
    <t>Caja general de protección.</t>
  </si>
  <si>
    <t>IEL010</t>
  </si>
  <si>
    <t>Partida</t>
  </si>
  <si>
    <t>m</t>
  </si>
  <si>
    <t>Línea general de alimentación.</t>
  </si>
  <si>
    <t>IEG010</t>
  </si>
  <si>
    <t>Partida</t>
  </si>
  <si>
    <t>Ud</t>
  </si>
  <si>
    <t>IED010</t>
  </si>
  <si>
    <t>Partida</t>
  </si>
  <si>
    <t>m</t>
  </si>
  <si>
    <t>Derivación individual.</t>
  </si>
  <si>
    <t>IED010b</t>
  </si>
  <si>
    <t>Partida</t>
  </si>
  <si>
    <t>m</t>
  </si>
  <si>
    <t>Derivación individual.</t>
  </si>
  <si>
    <t>IED010c</t>
  </si>
  <si>
    <t>Partida</t>
  </si>
  <si>
    <t>m</t>
  </si>
  <si>
    <t>Derivación individual.</t>
  </si>
  <si>
    <t>IED010d</t>
  </si>
  <si>
    <t>Partida</t>
  </si>
  <si>
    <t>m</t>
  </si>
  <si>
    <t>Derivación individual.</t>
  </si>
  <si>
    <t>IED010e</t>
  </si>
  <si>
    <t>Partida</t>
  </si>
  <si>
    <t>m</t>
  </si>
  <si>
    <t>Derivación individual.</t>
  </si>
  <si>
    <t>IED010f</t>
  </si>
  <si>
    <t>Partida</t>
  </si>
  <si>
    <t>m</t>
  </si>
  <si>
    <t>Derivación individual.</t>
  </si>
  <si>
    <t>IEP021</t>
  </si>
  <si>
    <t>Partida</t>
  </si>
  <si>
    <t>Ud</t>
  </si>
  <si>
    <t>Toma de tierra con pica.</t>
  </si>
  <si>
    <t>IEO010</t>
  </si>
  <si>
    <t>Partida</t>
  </si>
  <si>
    <t>m</t>
  </si>
  <si>
    <t>IEI030</t>
  </si>
  <si>
    <t>Partida</t>
  </si>
  <si>
    <t>Ud</t>
  </si>
  <si>
    <t>IEI020</t>
  </si>
  <si>
    <t>Partida</t>
  </si>
  <si>
    <t>Ud</t>
  </si>
  <si>
    <t>IE</t>
  </si>
  <si>
    <t>I</t>
  </si>
  <si>
    <t>CYTMP_1</t>
  </si>
  <si>
    <t xml:space="preserve">Suministro e instalación en el interior de hornacina mural de caja general de protección, equipada con bornes de conexión, bases unipolares previstas para colocar fusibles de intensidad máxima 400 A, esquema 11, para protección de la línea general de alimentación, formada por una envolvente aislante, precintable y autoventilada, según UNE-EN 60439-1, grado de inflamabilidad según se indica en UNE-EN 60439-3, con grados de protección IP43 según UNE 20324 e IK08 según UNE-EN 50102, que se cerrará con puerta metálica con grado de protección IK10 según UNE-EN 50102, protegida de la corrosión y con cerradura o candado. Normalizada por la empresa suministradora y preparada para acometida subterránea. Incluso fusibles y elementos de fijación y conexión con la conducción enterrada de puesta a tierra. Totalmente montada, conexionada y probada.
Incluye: Replanteo de la situación de los conductos y anclajes de la caja. Fijación del marco. Colocación de la puerta. Colocación de tubos y piezas especiales. Conexionado.Incluida puerta homologada por compaññia para el mechinal exterior
</t>
  </si>
  <si>
    <t xml:space="preserve">Suministro e instalación de centralización de contadores sobre paramento vertical, en cuarto de contadores, compuesta por: unidad funcional de interruptor general de maniobra de 160 A; unidad funcional de embarrado general de la concentración formada por 1 módulo; unidad funcional de fusibles de seguridad formada por 1 módulo; unidad funcional de medida formada por 23 módulos de contadores monofásicos con seccionamiento; unidad funcional de mando que contiene los dispositivos de mando para el cambio de tarifa de cada suministro; unidad funcional de embarrado de protección, bornes de salida y conexión a tierra formada por 1 módulo. Incluso conexiones de la línea repartidora y de las derivaciones individuales a sus correspondientes bornes y embarrados, cableado y cuantos accesorios sean necesarios para su correcta instalación. Totalmente montada, conexionada y probada.
</t>
  </si>
  <si>
    <t xml:space="preserve">Suministro e instalación de centralización de contadores sobre paramento vertical, en cuarto de contadores, compuesta por: unidad funcional de interruptor general de maniobra de 160 A; unidad funcional de embarrado general de la concentración formada por 1 módulo; unidad funcional de fusibles de seguridad formada por 1 módulo; unidad funcional de medida formada por  2 módulos de contadores trifásicos y módulo de servicios generales con seccionamiento; unidad funcional de mando que contiene los dispositivos de mando para el cambio de tarifa de cada suministro; unidad funcional de embarrado de protección, bornes de salida y conexión a tierra formada por 1 módulo. Incluso conexiones de la línea repartidora y de las derivaciones individuales a sus correspondientes bornes y embarrados, cableado y cuantos accesorios sean necesarios para su correcta instalación. Totalmente montada, conexionada y probada.
</t>
  </si>
  <si>
    <t>Centralización de contadores.Trifasico</t>
  </si>
  <si>
    <t>Centralización de contadores. Monofasicos</t>
  </si>
  <si>
    <t xml:space="preserve">Toma de tierra compuesta por pica de acero cobreado de 2 m de longitud, hincada en el terreno, conectada a puente para comprobación, dentro de una arqueta de registro de polipropileno de 30x30 cm. Incluso grapa abarcón para la conexión del electrodo con la línea de enlace y aditivos para disminuir la resistividad del terreno.
</t>
  </si>
  <si>
    <t>Mano de obra</t>
  </si>
  <si>
    <t>Puerta RF cuarto contadores</t>
  </si>
  <si>
    <t>Suministro y montaje de puerta rf en cuarto de contadores .totalmente instalada con rejilla intumescente rf cumpliendo reglamento 2,05x700</t>
  </si>
  <si>
    <t xml:space="preserve">Línea general de alimentación enterrada, que enlaza la caja general de protección con la centralización de contadores, formada por cables unipolares con conductores de cobre, RZ1-K (AS) Cca-s1b,d1,a1 4x50+1G25 mm², siendo su tensión asignada de 0,6/1 kV, bajo tubo protector de polietileno de doble pared, de 125 mm de diámetro, resistencia a compresión mayor de 250 N, suministrado en rollo, colocado sobre lecho de arena de 10 cm de espesor, debidamente compactada y nivelada con pisón vibrante de guiado manual, relleno lateral compactando hasta los riñones y posterior relleno con la misma arena hasta 10 cm por encima de la generatriz superior de la tubería, sin incluir la excavación ni el posterior relleno principal de las zanjas. Incluso hilo guía. Totalmente montada, conexionada y probada.
</t>
  </si>
  <si>
    <t xml:space="preserve">Canalización de tubo curvable de PVC, corrugado, de color negro, de 32 mm de diámetro nominal, con grado de protección IP545. Instalación empotrada en elemento de construcción de obra de fábrica.
</t>
  </si>
  <si>
    <t>Canalización. Reserva</t>
  </si>
  <si>
    <t>Emergencias</t>
  </si>
  <si>
    <t>Suministro y montaje de emergencias se superficie de 70lm en rellanos de escalera,cuartos de ascensor,trasteros ,cuarto electrico,hall.Totalmemte instaladas y fucnionando</t>
  </si>
  <si>
    <t>Albañileria (oferta Juanpe)</t>
  </si>
  <si>
    <t>???</t>
  </si>
  <si>
    <r>
      <t xml:space="preserve">Derivación individual monofásica empotrada para vivienda, delimitada entre la centralización de contadores o la caja de protección y medida y el cuadro de mando y protección de cada usuario, formada por cables unipolares con conductores de cobre, H07Z1-K (AS) B2ca-s1a,d1,a1 </t>
    </r>
    <r>
      <rPr>
        <b/>
        <sz val="8"/>
        <color rgb="FF000000"/>
        <rFont val="Arial"/>
        <family val="2"/>
      </rPr>
      <t>3G10 mm²</t>
    </r>
    <r>
      <rPr>
        <sz val="8"/>
        <color rgb="FF000000"/>
        <rFont val="Arial"/>
        <family val="2"/>
      </rPr>
      <t xml:space="preserve">, siendo su tensión asignada de 450/750 V, bajo tubo protector flexible, corrugado, de PVC, con IP545, de 32 mm de diámetro. Incluso hilo de mando para cambio de tarifa, accesorios y elementos de sujeción. Totalmente montada, conexionada y probada.
</t>
    </r>
  </si>
  <si>
    <r>
      <t>Derivación individual monofásica empotrada para vivienda, delimitada entre la centralización de contadores o la caja de protección y medida y el cuadro de mando y protección de cada usuario, formada por cables unipolares con conductores de cobre, H07Z1-K (AS) B2ca-s1a,d1,a1</t>
    </r>
    <r>
      <rPr>
        <b/>
        <sz val="8"/>
        <color rgb="FF000000"/>
        <rFont val="Arial"/>
        <family val="2"/>
      </rPr>
      <t xml:space="preserve"> 3G16 mm²</t>
    </r>
    <r>
      <rPr>
        <sz val="8"/>
        <color rgb="FF000000"/>
        <rFont val="Arial"/>
        <family val="2"/>
      </rPr>
      <t xml:space="preserve">, siendo su tensión asignada de 450/750 V, bajo tubo protector flexible, corrugado, de PVC, con IP545, de 40 mm de diámetro. Incluso hilo de mando para cambio de tarifa, accesorios y elementos de sujeción. Totalmente montada, conexionada y probada.
</t>
    </r>
  </si>
  <si>
    <r>
      <t xml:space="preserve">Derivación individual monofásica empotrada para vivienda, delimitada entre la centralización de contadores o la caja de protección y medida y el cuadro de mando y protección de cada usuario, formada por cables unipolares con conductores de cobre, H07Z1-K (AS) B2ca-s1a,d1,a1 </t>
    </r>
    <r>
      <rPr>
        <b/>
        <sz val="8"/>
        <color rgb="FF000000"/>
        <rFont val="Arial"/>
        <family val="2"/>
      </rPr>
      <t>3x25 mm²</t>
    </r>
    <r>
      <rPr>
        <sz val="8"/>
        <color rgb="FF000000"/>
        <rFont val="Arial"/>
        <family val="2"/>
      </rPr>
      <t xml:space="preserve">, siendo su tensión asignada de 450/750 V, bajo tubo protector flexible, corrugado, de PVC, con IP545, de 50 mm de diámetro. Incluso hilo de mando para cambio de tarifa, accesorios y elementos de sujeción. Totalmente montada, conexionada y probada.
</t>
    </r>
  </si>
  <si>
    <r>
      <t>Derivación individual monofásica empotrada para vivienda, delimitada entre la centralización de contadores o la caja de protección y medida y el cuadro de mando y protección de cada usuario, formada por cables unipolares con conductores de cobre, H07Z1-K (AS) B2ca-s1a,d1,a1</t>
    </r>
    <r>
      <rPr>
        <b/>
        <sz val="8"/>
        <color rgb="FF000000"/>
        <rFont val="Arial"/>
        <family val="2"/>
      </rPr>
      <t xml:space="preserve"> 3x35 mm²</t>
    </r>
    <r>
      <rPr>
        <sz val="8"/>
        <color rgb="FF000000"/>
        <rFont val="Arial"/>
        <family val="2"/>
      </rPr>
      <t xml:space="preserve">, siendo su tensión asignada de 450/750 V, bajo tubo protector flexible, corrugado, de PVC, con IP545, de 50 mm de diámetro. Incluso hilo de mando para cambio de tarifa, accesorios y elementos de sujeción. Totalmente montada, conexionada y probada.
</t>
    </r>
  </si>
  <si>
    <r>
      <t>Derivación individual trifásica empotrada para garaje, delimitada entre la centralización de contadores o la caja de protección y medida y el cuadro de mando y protección de cada usuario, formada por cables unipolares con conductores de cobre, H07Z1-K (AS) B2ca-s1a,d1,a1</t>
    </r>
    <r>
      <rPr>
        <b/>
        <sz val="8"/>
        <color rgb="FF000000"/>
        <rFont val="Arial"/>
        <family val="2"/>
      </rPr>
      <t xml:space="preserve"> 5G10 mm²,</t>
    </r>
    <r>
      <rPr>
        <sz val="8"/>
        <color rgb="FF000000"/>
        <rFont val="Arial"/>
        <family val="2"/>
      </rPr>
      <t xml:space="preserve"> siendo su tensión asignada de 450/750 V, bajo tubo protector flexible, corrugado, de PVC, con IP545, de 50 mm de diámetro. Incluso accesorios y elementos de sujeción. Totalmente montada, conexionada y probada. ASCENSORES
</t>
    </r>
  </si>
  <si>
    <r>
      <t>Derivación individual trifásica empotrada para garaje, delimitada entre la centralización de contadores o la caja de protección y medida y el cuadro de mando y protección de cada usuario, formada por cables unipolares con conductores de cobre, H07Z1-K (AS) B2ca-s1a,d1,a1</t>
    </r>
    <r>
      <rPr>
        <b/>
        <sz val="8"/>
        <color rgb="FF000000"/>
        <rFont val="Arial"/>
        <family val="2"/>
      </rPr>
      <t xml:space="preserve"> 5G6mm²,</t>
    </r>
    <r>
      <rPr>
        <sz val="8"/>
        <color rgb="FF000000"/>
        <rFont val="Arial"/>
        <family val="2"/>
      </rPr>
      <t xml:space="preserve"> siendo su tensión asignada de 450/750 V, bajo tubo protector flexible, corrugado, de PVC, con IP545, de 50 mm de diámetro. Incluso accesorios y elementos de sujeción. Totalmente montada, conexionada y probada. GARAJE
</t>
    </r>
  </si>
  <si>
    <r>
      <t>Derivación individual trifásica empotrada para servicios generales, delimitada entre la centralización de contadores o la caja de protección y medida y el cuadro de mando y protección de cada usuario, formada por cables unipolares con conductores de cobre, H07Z1-K (AS) B2ca-s1a,d1,a1</t>
    </r>
    <r>
      <rPr>
        <b/>
        <sz val="8"/>
        <color rgb="FF000000"/>
        <rFont val="Arial"/>
        <family val="2"/>
      </rPr>
      <t xml:space="preserve"> 5G6 mm²</t>
    </r>
    <r>
      <rPr>
        <sz val="8"/>
        <color rgb="FF000000"/>
        <rFont val="Arial"/>
        <family val="2"/>
      </rPr>
      <t xml:space="preserve">, siendo su tensión asignada de 450/750 V, bajo tubo protector flexible, corrugado, de PVC, con IP545, de 32 mm de diámetro. Incluso accesorios y elementos de sujeción. Totalmente montada, conexionada y probada. SERVICIOS COMUNES
</t>
    </r>
  </si>
  <si>
    <t>Cuadro garaje.</t>
  </si>
  <si>
    <t>CP AGUSTINA DE ARAGON,6</t>
  </si>
  <si>
    <t>347 horas</t>
  </si>
  <si>
    <t xml:space="preserve"> CUADRO GENERAL DE MANDO Y PROTECCIÓN formado por caja de superficie de material aislante con puerta opaca, : 1 interruptor general automático (IGA) de corte omnipolar de 4x25A , constituidos por cables unipolares con conductores de cobre ES07Z1-K (AS), bajo tubo protector de PVC rígido, blindado, enchufable, de color negro, con IP547, para canalización fija en superficie: 2 diferenciales de 2x40A 30mA de ,1 diferencial de 4x25A 30mA, 1 magnetotermico de 2x10A circuitos para alumbrado, 1  magnetotermico de 2x10A circuitos para alumbrado de emergencia,  1 magnetotermico de 4x16A circuitos para ventilación,  1 magnetotermico de 2x16A circuito para sistema de detección y alarma de incendios,  1 magnetotermico de 2x16A circuito para sistema de detección de monóxido de carbono, y 1 distribuidor electrico Totalmente montada, conexionada y probada.
</t>
  </si>
  <si>
    <t>Desclasifciacion garaje</t>
  </si>
  <si>
    <t>Solicitar documentacion a la administracion o ofertarlo…son pocas plazas..seran 20 o asi</t>
  </si>
  <si>
    <t>????</t>
  </si>
  <si>
    <t>Canalizar por medio de tuberia de pvc libre de halogenos de 20mm con cable unipolar de 3x1,5mm los puntos de luz de ambos cuartos grapados actualmente por la pared</t>
  </si>
  <si>
    <t>Canalizar cuarto ascensores</t>
  </si>
  <si>
    <t>TOTAL</t>
  </si>
  <si>
    <t>Modificar cuadro existente de servicios comunes</t>
  </si>
  <si>
    <t xml:space="preserve">Modificaciones de cuadro existente en cuarto de conserjeria ,marcados como deficiencias en la OCA que tuvieron:
-Sustituir circuitop de 2x20A a 2x16A(circuito enchufe cuadro/Alumbrado de chiscon) ,Poner tierra a circuito de enchufe de chsicon, Realizar  esquema unifilar con las modificaciones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</si>
</sst>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5" x14ac:knownFonts="1">
    <font>
      <sz val="12"/>
      <color rgb="FF000000"/>
      <name val="Verdana"/>
      <family val="2"/>
    </font>
    <font>
      <b/>
      <sz val="9.9499999999999993"/>
      <color rgb="FF000000"/>
      <name val="Arial"/>
      <family val="2"/>
    </font>
    <font>
      <sz val="8"/>
      <color rgb="FF000000"/>
      <name val="Arial"/>
      <family val="2"/>
    </font>
    <font>
      <b/>
      <sz val="9"/>
      <color rgb="FF000000"/>
      <name val="Arial"/>
      <family val="2"/>
    </font>
    <font>
      <b/>
      <sz val="8"/>
      <color rgb="FF000000"/>
      <name val="Arial"/>
      <family val="2"/>
    </font>
  </fonts>
  <fills count="10">
    <fill>
      <patternFill patternType="none"/>
    </fill>
    <fill>
      <patternFill patternType="gray125"/>
    </fill>
    <fill>
      <patternFill patternType="solid">
        <fgColor rgb="FFDFFFBF"/>
      </patternFill>
    </fill>
    <fill>
      <patternFill patternType="solid">
        <fgColor rgb="FF269900"/>
      </patternFill>
    </fill>
    <fill>
      <patternFill patternType="solid">
        <fgColor rgb="FF3FB219"/>
      </patternFill>
    </fill>
    <fill>
      <patternFill patternType="solid">
        <fgColor rgb="FF58CB32"/>
      </patternFill>
    </fill>
    <fill>
      <patternFill patternType="solid">
        <fgColor rgb="FFFFFF00"/>
        <bgColor indexed="64"/>
      </patternFill>
    </fill>
    <fill>
      <patternFill patternType="solid">
        <fgColor theme="0"/>
        <bgColor indexed="64"/>
      </patternFill>
    </fill>
    <fill>
      <patternFill patternType="solid">
        <fgColor rgb="FF00B0F0"/>
        <bgColor indexed="64"/>
      </patternFill>
    </fill>
    <fill>
      <patternFill patternType="solid">
        <fgColor rgb="FFFFC000"/>
        <bgColor indexed="64"/>
      </patternFill>
    </fill>
  </fills>
  <borders count="4">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s>
  <cellStyleXfs count="1">
    <xf numFmtId="0" fontId="0" fillId="0" borderId="0"/>
  </cellStyleXfs>
  <cellXfs count="54">
    <xf numFmtId="0" fontId="0" fillId="0" borderId="0" xfId="0" applyFont="1" applyAlignment="1">
      <alignment horizontal="left" vertical="center"/>
    </xf>
    <xf numFmtId="0" fontId="1" fillId="2" borderId="0" xfId="0" applyFont="1" applyFill="1" applyAlignment="1">
      <alignment horizontal="right" vertical="top" wrapText="1"/>
    </xf>
    <xf numFmtId="0" fontId="0" fillId="2" borderId="0" xfId="0" applyFont="1" applyFill="1" applyAlignment="1">
      <alignment horizontal="left" vertical="top" wrapText="1"/>
    </xf>
    <xf numFmtId="0" fontId="2" fillId="2" borderId="0" xfId="0" applyFont="1" applyFill="1" applyAlignment="1">
      <alignment horizontal="right" vertical="top" wrapText="1"/>
    </xf>
    <xf numFmtId="0" fontId="2" fillId="0" borderId="0" xfId="0" applyFont="1" applyAlignment="1">
      <alignment horizontal="left" vertical="top" wrapText="1"/>
    </xf>
    <xf numFmtId="0" fontId="2" fillId="2" borderId="0" xfId="0" applyFont="1" applyFill="1" applyAlignment="1">
      <alignment horizontal="left" vertical="top" wrapText="1"/>
    </xf>
    <xf numFmtId="0" fontId="3" fillId="2" borderId="1" xfId="0" applyFont="1" applyFill="1" applyBorder="1" applyAlignment="1">
      <alignment horizontal="left" vertical="top" wrapText="1"/>
    </xf>
    <xf numFmtId="0" fontId="0" fillId="2" borderId="1" xfId="0" applyFont="1" applyFill="1" applyBorder="1" applyAlignment="1">
      <alignment horizontal="left" vertical="top" wrapText="1"/>
    </xf>
    <xf numFmtId="0" fontId="3" fillId="2" borderId="1" xfId="0" applyFont="1" applyFill="1" applyBorder="1" applyAlignment="1">
      <alignment horizontal="right" vertical="top" wrapText="1"/>
    </xf>
    <xf numFmtId="0" fontId="4" fillId="0" borderId="0" xfId="0" applyFont="1" applyAlignment="1">
      <alignment horizontal="left" vertical="top" wrapText="1"/>
    </xf>
    <xf numFmtId="0" fontId="4" fillId="3" borderId="2" xfId="0" applyFont="1" applyFill="1" applyBorder="1" applyAlignment="1">
      <alignment horizontal="left" vertical="top" wrapText="1"/>
    </xf>
    <xf numFmtId="0" fontId="0" fillId="3" borderId="2" xfId="0" applyFont="1" applyFill="1" applyBorder="1" applyAlignment="1">
      <alignment horizontal="left" vertical="top" wrapText="1"/>
    </xf>
    <xf numFmtId="4" fontId="4" fillId="3" borderId="2" xfId="0" applyNumberFormat="1" applyFont="1" applyFill="1" applyBorder="1" applyAlignment="1">
      <alignment horizontal="right" vertical="top" wrapText="1"/>
    </xf>
    <xf numFmtId="0" fontId="4" fillId="4" borderId="0" xfId="0" applyFont="1" applyFill="1" applyAlignment="1">
      <alignment horizontal="left" vertical="top" wrapText="1"/>
    </xf>
    <xf numFmtId="0" fontId="0" fillId="4" borderId="0" xfId="0" applyFont="1" applyFill="1" applyAlignment="1">
      <alignment horizontal="left" vertical="top" wrapText="1"/>
    </xf>
    <xf numFmtId="4" fontId="4" fillId="4" borderId="0" xfId="0" applyNumberFormat="1" applyFont="1" applyFill="1" applyAlignment="1">
      <alignment horizontal="right" vertical="top" wrapText="1"/>
    </xf>
    <xf numFmtId="0" fontId="4" fillId="5" borderId="0" xfId="0" applyFont="1" applyFill="1" applyAlignment="1">
      <alignment horizontal="left" vertical="top" wrapText="1"/>
    </xf>
    <xf numFmtId="0" fontId="0" fillId="5" borderId="0" xfId="0" applyFont="1" applyFill="1" applyAlignment="1">
      <alignment horizontal="left" vertical="top" wrapText="1"/>
    </xf>
    <xf numFmtId="4" fontId="4" fillId="5" borderId="0" xfId="0" applyNumberFormat="1" applyFont="1" applyFill="1" applyAlignment="1">
      <alignment horizontal="right" vertical="top" wrapText="1"/>
    </xf>
    <xf numFmtId="164" fontId="2" fillId="0" borderId="0" xfId="0" applyNumberFormat="1" applyFont="1" applyAlignment="1">
      <alignment horizontal="right" vertical="top" wrapText="1"/>
    </xf>
    <xf numFmtId="4" fontId="2" fillId="0" borderId="0" xfId="0" applyNumberFormat="1" applyFont="1" applyAlignment="1">
      <alignment horizontal="right" vertical="top" wrapText="1"/>
    </xf>
    <xf numFmtId="0" fontId="0" fillId="0" borderId="0" xfId="0" applyFont="1" applyAlignment="1">
      <alignment horizontal="center" vertical="center" wrapText="1"/>
    </xf>
    <xf numFmtId="0" fontId="0" fillId="0" borderId="1" xfId="0" applyFont="1" applyBorder="1" applyAlignment="1">
      <alignment horizontal="center" vertical="center" wrapText="1"/>
    </xf>
    <xf numFmtId="0" fontId="4" fillId="5" borderId="1" xfId="0" applyFont="1" applyFill="1" applyBorder="1" applyAlignment="1">
      <alignment horizontal="left" vertical="top" wrapText="1"/>
    </xf>
    <xf numFmtId="0" fontId="0" fillId="5" borderId="1" xfId="0" applyFont="1" applyFill="1" applyBorder="1" applyAlignment="1">
      <alignment horizontal="left" vertical="top" wrapText="1"/>
    </xf>
    <xf numFmtId="4" fontId="4" fillId="5" borderId="1" xfId="0" applyNumberFormat="1" applyFont="1" applyFill="1" applyBorder="1" applyAlignment="1">
      <alignment horizontal="right" vertical="top" wrapText="1"/>
    </xf>
    <xf numFmtId="0" fontId="0" fillId="0" borderId="3" xfId="0" applyFont="1" applyBorder="1" applyAlignment="1">
      <alignment horizontal="center" vertical="center" wrapText="1"/>
    </xf>
    <xf numFmtId="0" fontId="4" fillId="4" borderId="3" xfId="0" applyFont="1" applyFill="1" applyBorder="1" applyAlignment="1">
      <alignment horizontal="left" vertical="top" wrapText="1"/>
    </xf>
    <xf numFmtId="0" fontId="0" fillId="4" borderId="3" xfId="0" applyFont="1" applyFill="1" applyBorder="1" applyAlignment="1">
      <alignment horizontal="left" vertical="top" wrapText="1"/>
    </xf>
    <xf numFmtId="4" fontId="4" fillId="4" borderId="3" xfId="0" applyNumberFormat="1" applyFont="1" applyFill="1" applyBorder="1" applyAlignment="1">
      <alignment horizontal="right" vertical="top" wrapText="1"/>
    </xf>
    <xf numFmtId="0" fontId="4" fillId="3" borderId="3" xfId="0" applyFont="1" applyFill="1" applyBorder="1" applyAlignment="1">
      <alignment horizontal="left" vertical="top" wrapText="1"/>
    </xf>
    <xf numFmtId="0" fontId="0" fillId="3" borderId="3" xfId="0" applyFont="1" applyFill="1" applyBorder="1" applyAlignment="1">
      <alignment horizontal="left" vertical="top" wrapText="1"/>
    </xf>
    <xf numFmtId="4" fontId="4" fillId="3" borderId="3" xfId="0" applyNumberFormat="1" applyFont="1" applyFill="1" applyBorder="1" applyAlignment="1">
      <alignment horizontal="right" vertical="top" wrapText="1"/>
    </xf>
    <xf numFmtId="0" fontId="2" fillId="0" borderId="0" xfId="0" applyFont="1" applyAlignment="1">
      <alignment horizontal="justify" vertical="top" wrapText="1"/>
    </xf>
    <xf numFmtId="0" fontId="2" fillId="0" borderId="0" xfId="0" applyFont="1" applyAlignment="1">
      <alignment horizontal="left" vertical="top" wrapText="1"/>
    </xf>
    <xf numFmtId="0" fontId="4" fillId="0" borderId="0" xfId="0" applyFont="1" applyAlignment="1">
      <alignment horizontal="center" vertical="top" wrapText="1"/>
    </xf>
    <xf numFmtId="0" fontId="2" fillId="0" borderId="0" xfId="0" applyFont="1" applyAlignment="1">
      <alignment horizontal="justify" vertical="top" wrapText="1"/>
    </xf>
    <xf numFmtId="0" fontId="4" fillId="6" borderId="0" xfId="0" applyFont="1" applyFill="1" applyAlignment="1">
      <alignment horizontal="justify" vertical="top" wrapText="1"/>
    </xf>
    <xf numFmtId="0" fontId="4" fillId="6" borderId="0" xfId="0" applyFont="1" applyFill="1" applyAlignment="1">
      <alignment horizontal="left" vertical="center" wrapText="1"/>
    </xf>
    <xf numFmtId="0" fontId="2" fillId="0" borderId="0" xfId="0" applyFont="1" applyAlignment="1">
      <alignment horizontal="left" vertical="top" wrapText="1"/>
    </xf>
    <xf numFmtId="0" fontId="1" fillId="2" borderId="0" xfId="0" applyFont="1" applyFill="1" applyAlignment="1">
      <alignment horizontal="left" vertical="top" wrapText="1"/>
    </xf>
    <xf numFmtId="0" fontId="4" fillId="3" borderId="2" xfId="0" applyFont="1" applyFill="1" applyBorder="1" applyAlignment="1">
      <alignment horizontal="justify" vertical="top" wrapText="1"/>
    </xf>
    <xf numFmtId="0" fontId="4" fillId="4" borderId="0" xfId="0" applyFont="1" applyFill="1" applyAlignment="1">
      <alignment horizontal="justify" vertical="top" wrapText="1"/>
    </xf>
    <xf numFmtId="0" fontId="4" fillId="5" borderId="0" xfId="0" applyFont="1" applyFill="1" applyAlignment="1">
      <alignment horizontal="justify" vertical="top" wrapText="1"/>
    </xf>
    <xf numFmtId="0" fontId="4" fillId="7" borderId="0" xfId="0" applyFont="1" applyFill="1" applyAlignment="1">
      <alignment horizontal="left" vertical="center" wrapText="1"/>
    </xf>
    <xf numFmtId="0" fontId="2" fillId="0" borderId="0" xfId="0" applyFont="1" applyAlignment="1">
      <alignment horizontal="right" vertical="center" wrapText="1"/>
    </xf>
    <xf numFmtId="0" fontId="1" fillId="8" borderId="0" xfId="0" applyFont="1" applyFill="1" applyAlignment="1">
      <alignment horizontal="center" vertical="center" wrapText="1"/>
    </xf>
    <xf numFmtId="4" fontId="2" fillId="0" borderId="0" xfId="0" applyNumberFormat="1" applyFont="1" applyAlignment="1">
      <alignment horizontal="right" vertical="center" wrapText="1"/>
    </xf>
    <xf numFmtId="0" fontId="2" fillId="0" borderId="0" xfId="0" applyFont="1" applyAlignment="1">
      <alignment vertical="center" wrapText="1"/>
    </xf>
    <xf numFmtId="164" fontId="2" fillId="0" borderId="0" xfId="0" applyNumberFormat="1" applyFont="1" applyAlignment="1">
      <alignment horizontal="right" vertical="center" wrapText="1"/>
    </xf>
    <xf numFmtId="0" fontId="2" fillId="0" borderId="0" xfId="0" applyFont="1" applyAlignment="1">
      <alignment horizontal="right" vertical="top" wrapText="1"/>
    </xf>
    <xf numFmtId="0" fontId="2" fillId="0" borderId="0" xfId="0" applyFont="1" applyAlignment="1">
      <alignment horizontal="right" vertical="center" wrapText="1"/>
    </xf>
    <xf numFmtId="0" fontId="2" fillId="9" borderId="0" xfId="0" applyFont="1" applyFill="1" applyAlignment="1">
      <alignment horizontal="center" vertical="top" wrapText="1"/>
    </xf>
    <xf numFmtId="4" fontId="2" fillId="9" borderId="0" xfId="0" applyNumberFormat="1" applyFont="1" applyFill="1" applyAlignment="1">
      <alignment horizontal="righ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52"/>
  <sheetViews>
    <sheetView tabSelected="1" topLeftCell="A20" zoomScale="120" zoomScaleNormal="120" workbookViewId="0">
      <selection activeCell="L33" sqref="L33"/>
    </sheetView>
  </sheetViews>
  <sheetFormatPr baseColWidth="10" defaultRowHeight="15" x14ac:dyDescent="0.2"/>
  <cols>
    <col min="1" max="1" width="7.3984375" customWidth="1"/>
    <col min="2" max="2" width="6.59765625" customWidth="1"/>
    <col min="3" max="3" width="3.09765625" customWidth="1"/>
    <col min="4" max="4" width="17.69921875" customWidth="1"/>
    <col min="5" max="5" width="10.296875" customWidth="1"/>
    <col min="6" max="7" width="5.59765625" customWidth="1"/>
    <col min="8" max="8" width="5.69921875" customWidth="1"/>
    <col min="9" max="9" width="4.8984375" customWidth="1"/>
    <col min="10" max="10" width="6.19921875" customWidth="1"/>
    <col min="11" max="11" width="8.19921875" customWidth="1"/>
    <col min="12" max="12" width="8.09765625" customWidth="1"/>
    <col min="13" max="13" width="8.19921875" customWidth="1"/>
  </cols>
  <sheetData>
    <row r="1" spans="1:13" ht="17.850000000000001" customHeight="1" thickBot="1" x14ac:dyDescent="0.25">
      <c r="A1" s="1" t="s">
        <v>0</v>
      </c>
      <c r="B1" s="46" t="s">
        <v>94</v>
      </c>
      <c r="C1" s="46"/>
      <c r="D1" s="46"/>
      <c r="E1" s="46"/>
      <c r="F1" s="46"/>
      <c r="G1" s="46"/>
      <c r="H1" s="46"/>
      <c r="I1" s="46"/>
      <c r="J1" s="46"/>
      <c r="K1" s="46"/>
      <c r="L1" s="46"/>
      <c r="M1" s="46"/>
    </row>
    <row r="2" spans="1:13" ht="17.850000000000001" customHeight="1" thickBot="1" x14ac:dyDescent="0.25">
      <c r="A2" s="40" t="s">
        <v>1</v>
      </c>
      <c r="B2" s="40"/>
      <c r="C2" s="40"/>
      <c r="D2" s="2"/>
      <c r="E2" s="2"/>
      <c r="F2" s="2"/>
      <c r="G2" s="2"/>
      <c r="H2" s="2"/>
      <c r="I2" s="2"/>
      <c r="J2" s="2"/>
      <c r="K2" s="2"/>
      <c r="L2" s="3" t="s">
        <v>2</v>
      </c>
      <c r="M2" s="5">
        <v>3</v>
      </c>
    </row>
    <row r="3" spans="1:13" ht="16.7" customHeight="1" x14ac:dyDescent="0.2">
      <c r="A3" s="6" t="s">
        <v>3</v>
      </c>
      <c r="B3" s="6" t="s">
        <v>4</v>
      </c>
      <c r="C3" s="6" t="s">
        <v>5</v>
      </c>
      <c r="D3" s="6" t="s">
        <v>6</v>
      </c>
      <c r="E3" s="7"/>
      <c r="F3" s="7"/>
      <c r="G3" s="7"/>
      <c r="H3" s="7"/>
      <c r="I3" s="7"/>
      <c r="J3" s="7"/>
      <c r="K3" s="8" t="s">
        <v>7</v>
      </c>
      <c r="L3" s="8" t="s">
        <v>8</v>
      </c>
      <c r="M3" s="8" t="s">
        <v>9</v>
      </c>
    </row>
    <row r="4" spans="1:13" ht="15.4" hidden="1" customHeight="1" thickBot="1" x14ac:dyDescent="0.25">
      <c r="A4" s="10" t="s">
        <v>10</v>
      </c>
      <c r="B4" s="10" t="s">
        <v>11</v>
      </c>
      <c r="C4" s="11"/>
      <c r="D4" s="41" t="s">
        <v>12</v>
      </c>
      <c r="E4" s="41"/>
      <c r="F4" s="41"/>
      <c r="G4" s="41"/>
      <c r="H4" s="41"/>
      <c r="I4" s="41"/>
      <c r="J4" s="41"/>
      <c r="K4" s="11"/>
      <c r="L4" s="12">
        <f>L52</f>
        <v>14487.18</v>
      </c>
      <c r="M4" s="12">
        <f>ROUND(L4,2)</f>
        <v>14487.18</v>
      </c>
    </row>
    <row r="5" spans="1:13" ht="15.4" hidden="1" customHeight="1" thickBot="1" x14ac:dyDescent="0.25">
      <c r="A5" s="13" t="s">
        <v>13</v>
      </c>
      <c r="B5" s="13" t="s">
        <v>14</v>
      </c>
      <c r="C5" s="14"/>
      <c r="D5" s="42" t="s">
        <v>15</v>
      </c>
      <c r="E5" s="42"/>
      <c r="F5" s="42"/>
      <c r="G5" s="42"/>
      <c r="H5" s="42"/>
      <c r="I5" s="42"/>
      <c r="J5" s="42"/>
      <c r="K5" s="14"/>
      <c r="L5" s="15">
        <f>L51</f>
        <v>14487.18</v>
      </c>
      <c r="M5" s="15">
        <f>ROUND(L5,2)</f>
        <v>14487.18</v>
      </c>
    </row>
    <row r="6" spans="1:13" ht="15.4" customHeight="1" x14ac:dyDescent="0.2">
      <c r="A6" s="16" t="s">
        <v>16</v>
      </c>
      <c r="B6" s="16" t="s">
        <v>17</v>
      </c>
      <c r="C6" s="17"/>
      <c r="D6" s="43" t="s">
        <v>18</v>
      </c>
      <c r="E6" s="43"/>
      <c r="F6" s="43"/>
      <c r="G6" s="43"/>
      <c r="H6" s="43"/>
      <c r="I6" s="43"/>
      <c r="J6" s="43"/>
      <c r="K6" s="17"/>
      <c r="L6" s="18">
        <f>L50</f>
        <v>14487.18</v>
      </c>
      <c r="M6" s="18">
        <f>ROUND(L6,2)</f>
        <v>14487.18</v>
      </c>
    </row>
    <row r="7" spans="1:13" ht="15.4" customHeight="1" thickBot="1" x14ac:dyDescent="0.25">
      <c r="A7" s="9" t="s">
        <v>19</v>
      </c>
      <c r="B7" s="4" t="s">
        <v>20</v>
      </c>
      <c r="C7" s="4" t="s">
        <v>21</v>
      </c>
      <c r="D7" s="37" t="s">
        <v>22</v>
      </c>
      <c r="E7" s="37"/>
      <c r="F7" s="37"/>
      <c r="G7" s="37"/>
      <c r="H7" s="37"/>
      <c r="I7" s="37"/>
      <c r="J7" s="37"/>
      <c r="K7" s="19">
        <v>1</v>
      </c>
      <c r="L7" s="20">
        <f>ROUND(610*(1+M2/100),2)</f>
        <v>628.29999999999995</v>
      </c>
      <c r="M7" s="20">
        <f>ROUND(K7*L7,2)</f>
        <v>628.29999999999995</v>
      </c>
    </row>
    <row r="8" spans="1:13" ht="108.75" customHeight="1" thickBot="1" x14ac:dyDescent="0.25">
      <c r="A8" s="21"/>
      <c r="B8" s="21"/>
      <c r="C8" s="21"/>
      <c r="D8" s="36" t="s">
        <v>70</v>
      </c>
      <c r="E8" s="36"/>
      <c r="F8" s="36"/>
      <c r="G8" s="36"/>
      <c r="H8" s="36"/>
      <c r="I8" s="36"/>
      <c r="J8" s="36"/>
      <c r="K8" s="36"/>
      <c r="L8" s="36"/>
      <c r="M8" s="36"/>
    </row>
    <row r="9" spans="1:13" ht="15.4" customHeight="1" thickBot="1" x14ac:dyDescent="0.25">
      <c r="A9" s="9" t="s">
        <v>23</v>
      </c>
      <c r="B9" s="4" t="s">
        <v>24</v>
      </c>
      <c r="C9" s="4" t="s">
        <v>25</v>
      </c>
      <c r="D9" s="37" t="s">
        <v>26</v>
      </c>
      <c r="E9" s="37"/>
      <c r="F9" s="37"/>
      <c r="G9" s="37"/>
      <c r="H9" s="37"/>
      <c r="I9" s="37"/>
      <c r="J9" s="37"/>
      <c r="K9" s="19">
        <v>14</v>
      </c>
      <c r="L9" s="20">
        <v>30</v>
      </c>
      <c r="M9" s="20">
        <f>ROUND(K9*L9,2)</f>
        <v>420</v>
      </c>
    </row>
    <row r="10" spans="1:13" ht="63.75" customHeight="1" thickBot="1" x14ac:dyDescent="0.25">
      <c r="A10" s="21"/>
      <c r="B10" s="21"/>
      <c r="C10" s="21"/>
      <c r="D10" s="36" t="s">
        <v>79</v>
      </c>
      <c r="E10" s="36"/>
      <c r="F10" s="36"/>
      <c r="G10" s="36"/>
      <c r="H10" s="36"/>
      <c r="I10" s="36"/>
      <c r="J10" s="36"/>
      <c r="K10" s="36"/>
      <c r="L10" s="36"/>
      <c r="M10" s="36"/>
    </row>
    <row r="11" spans="1:13" ht="20.25" customHeight="1" thickBot="1" x14ac:dyDescent="0.25">
      <c r="A11" s="9" t="s">
        <v>27</v>
      </c>
      <c r="B11" s="4" t="s">
        <v>28</v>
      </c>
      <c r="C11" s="4" t="s">
        <v>29</v>
      </c>
      <c r="D11" s="38" t="s">
        <v>74</v>
      </c>
      <c r="E11" s="38"/>
      <c r="F11" s="38"/>
      <c r="G11" s="38"/>
      <c r="H11" s="38"/>
      <c r="I11" s="38"/>
      <c r="J11" s="38"/>
      <c r="K11" s="19">
        <v>1</v>
      </c>
      <c r="L11" s="20">
        <f>ROUND(2913.05*(1+M2/100),2)</f>
        <v>3000.44</v>
      </c>
      <c r="M11" s="20">
        <f>ROUND(K11*L11,2)</f>
        <v>3000.44</v>
      </c>
    </row>
    <row r="12" spans="1:13" ht="64.5" customHeight="1" x14ac:dyDescent="0.2">
      <c r="A12" s="21"/>
      <c r="B12" s="21"/>
      <c r="C12" s="21"/>
      <c r="D12" s="36" t="s">
        <v>71</v>
      </c>
      <c r="E12" s="36"/>
      <c r="F12" s="36"/>
      <c r="G12" s="36"/>
      <c r="H12" s="36"/>
      <c r="I12" s="36"/>
      <c r="J12" s="36"/>
      <c r="K12" s="36"/>
      <c r="L12" s="36"/>
      <c r="M12" s="36"/>
    </row>
    <row r="13" spans="1:13" ht="21" customHeight="1" x14ac:dyDescent="0.2">
      <c r="A13" s="21"/>
      <c r="B13" s="21"/>
      <c r="C13" s="21"/>
      <c r="D13" s="38" t="s">
        <v>73</v>
      </c>
      <c r="E13" s="38"/>
      <c r="F13" s="38"/>
      <c r="G13" s="38"/>
      <c r="H13" s="38"/>
      <c r="I13" s="38"/>
      <c r="J13" s="38"/>
      <c r="K13" s="19">
        <v>1</v>
      </c>
      <c r="L13" s="20">
        <f>ROUND(884*(1+M2/100),2)</f>
        <v>910.52</v>
      </c>
      <c r="M13" s="20">
        <f>ROUND(K13*L13,2)</f>
        <v>910.52</v>
      </c>
    </row>
    <row r="14" spans="1:13" ht="86.1" customHeight="1" x14ac:dyDescent="0.2">
      <c r="A14" s="21"/>
      <c r="B14" s="21"/>
      <c r="C14" s="21"/>
      <c r="D14" s="36" t="s">
        <v>72</v>
      </c>
      <c r="E14" s="36"/>
      <c r="F14" s="36"/>
      <c r="G14" s="36"/>
      <c r="H14" s="36"/>
      <c r="I14" s="36"/>
      <c r="J14" s="36"/>
      <c r="K14" s="36"/>
      <c r="L14" s="36"/>
      <c r="M14" s="36"/>
    </row>
    <row r="15" spans="1:13" ht="15.4" customHeight="1" x14ac:dyDescent="0.2">
      <c r="A15" s="9" t="s">
        <v>30</v>
      </c>
      <c r="B15" s="4" t="s">
        <v>31</v>
      </c>
      <c r="C15" s="4" t="s">
        <v>32</v>
      </c>
      <c r="D15" s="37" t="s">
        <v>33</v>
      </c>
      <c r="E15" s="37"/>
      <c r="F15" s="37"/>
      <c r="G15" s="37"/>
      <c r="H15" s="37"/>
      <c r="I15" s="37"/>
      <c r="J15" s="37"/>
      <c r="K15" s="19">
        <v>42</v>
      </c>
      <c r="L15" s="20">
        <f>ROUND(3.84*(1+M2/100),2)</f>
        <v>3.96</v>
      </c>
      <c r="M15" s="20">
        <f>ROUND(K15*L15,2)</f>
        <v>166.32</v>
      </c>
    </row>
    <row r="16" spans="1:13" ht="67.5" customHeight="1" thickBot="1" x14ac:dyDescent="0.25">
      <c r="A16" s="21"/>
      <c r="B16" s="21"/>
      <c r="C16" s="21"/>
      <c r="D16" s="36" t="s">
        <v>86</v>
      </c>
      <c r="E16" s="36"/>
      <c r="F16" s="36"/>
      <c r="G16" s="36"/>
      <c r="H16" s="36"/>
      <c r="I16" s="36"/>
      <c r="J16" s="36"/>
      <c r="K16" s="36"/>
      <c r="L16" s="36"/>
      <c r="M16" s="36"/>
    </row>
    <row r="17" spans="1:13" ht="15.4" customHeight="1" thickBot="1" x14ac:dyDescent="0.25">
      <c r="A17" s="9" t="s">
        <v>34</v>
      </c>
      <c r="B17" s="4" t="s">
        <v>35</v>
      </c>
      <c r="C17" s="4" t="s">
        <v>36</v>
      </c>
      <c r="D17" s="37" t="s">
        <v>37</v>
      </c>
      <c r="E17" s="37"/>
      <c r="F17" s="37"/>
      <c r="G17" s="37"/>
      <c r="H17" s="37"/>
      <c r="I17" s="37"/>
      <c r="J17" s="37"/>
      <c r="K17" s="19">
        <v>153</v>
      </c>
      <c r="L17" s="20">
        <f>ROUND(5.86*(1+M2/100),2)</f>
        <v>6.04</v>
      </c>
      <c r="M17" s="20">
        <f>ROUND(K17*L17,2)</f>
        <v>924.12</v>
      </c>
    </row>
    <row r="18" spans="1:13" ht="67.5" customHeight="1" thickBot="1" x14ac:dyDescent="0.25">
      <c r="A18" s="21"/>
      <c r="B18" s="21"/>
      <c r="C18" s="21"/>
      <c r="D18" s="36" t="s">
        <v>87</v>
      </c>
      <c r="E18" s="36"/>
      <c r="F18" s="36"/>
      <c r="G18" s="36"/>
      <c r="H18" s="36"/>
      <c r="I18" s="36"/>
      <c r="J18" s="36"/>
      <c r="K18" s="36"/>
      <c r="L18" s="36"/>
      <c r="M18" s="36"/>
    </row>
    <row r="19" spans="1:13" ht="15.4" customHeight="1" thickBot="1" x14ac:dyDescent="0.25">
      <c r="A19" s="9" t="s">
        <v>38</v>
      </c>
      <c r="B19" s="4" t="s">
        <v>39</v>
      </c>
      <c r="C19" s="4" t="s">
        <v>40</v>
      </c>
      <c r="D19" s="37" t="s">
        <v>41</v>
      </c>
      <c r="E19" s="37"/>
      <c r="F19" s="37"/>
      <c r="G19" s="37"/>
      <c r="H19" s="37"/>
      <c r="I19" s="37"/>
      <c r="J19" s="37"/>
      <c r="K19" s="19">
        <v>193</v>
      </c>
      <c r="L19" s="20">
        <f>ROUND(8.95*(1+M2/100),2)</f>
        <v>9.2200000000000006</v>
      </c>
      <c r="M19" s="20">
        <f>ROUND(K19*L19,2)</f>
        <v>1779.46</v>
      </c>
    </row>
    <row r="20" spans="1:13" ht="67.5" customHeight="1" thickBot="1" x14ac:dyDescent="0.25">
      <c r="A20" s="21"/>
      <c r="B20" s="21"/>
      <c r="C20" s="21"/>
      <c r="D20" s="36" t="s">
        <v>88</v>
      </c>
      <c r="E20" s="36"/>
      <c r="F20" s="36"/>
      <c r="G20" s="36"/>
      <c r="H20" s="36"/>
      <c r="I20" s="36"/>
      <c r="J20" s="36"/>
      <c r="K20" s="36"/>
      <c r="L20" s="36"/>
      <c r="M20" s="36"/>
    </row>
    <row r="21" spans="1:13" ht="15.4" customHeight="1" thickBot="1" x14ac:dyDescent="0.25">
      <c r="A21" s="9" t="s">
        <v>42</v>
      </c>
      <c r="B21" s="4" t="s">
        <v>43</v>
      </c>
      <c r="C21" s="4" t="s">
        <v>44</v>
      </c>
      <c r="D21" s="37" t="s">
        <v>45</v>
      </c>
      <c r="E21" s="37"/>
      <c r="F21" s="37"/>
      <c r="G21" s="37"/>
      <c r="H21" s="37"/>
      <c r="I21" s="37"/>
      <c r="J21" s="37"/>
      <c r="K21" s="19">
        <v>285</v>
      </c>
      <c r="L21" s="20">
        <f>ROUND(20.16*(1+M2/100),2)</f>
        <v>20.76</v>
      </c>
      <c r="M21" s="20">
        <f>ROUND(K21*L21,2)</f>
        <v>5916.6</v>
      </c>
    </row>
    <row r="22" spans="1:13" ht="67.5" customHeight="1" thickBot="1" x14ac:dyDescent="0.25">
      <c r="A22" s="21"/>
      <c r="B22" s="21"/>
      <c r="C22" s="21"/>
      <c r="D22" s="36" t="s">
        <v>89</v>
      </c>
      <c r="E22" s="36"/>
      <c r="F22" s="36"/>
      <c r="G22" s="36"/>
      <c r="H22" s="36"/>
      <c r="I22" s="36"/>
      <c r="J22" s="36"/>
      <c r="K22" s="36"/>
      <c r="L22" s="36"/>
      <c r="M22" s="36"/>
    </row>
    <row r="23" spans="1:13" ht="15.4" customHeight="1" thickBot="1" x14ac:dyDescent="0.25">
      <c r="A23" s="9" t="s">
        <v>46</v>
      </c>
      <c r="B23" s="4" t="s">
        <v>47</v>
      </c>
      <c r="C23" s="4" t="s">
        <v>48</v>
      </c>
      <c r="D23" s="37" t="s">
        <v>49</v>
      </c>
      <c r="E23" s="37"/>
      <c r="F23" s="37"/>
      <c r="G23" s="37"/>
      <c r="H23" s="37"/>
      <c r="I23" s="37"/>
      <c r="J23" s="37"/>
      <c r="K23" s="19">
        <v>52</v>
      </c>
      <c r="L23" s="20">
        <v>7.28</v>
      </c>
      <c r="M23" s="20">
        <f>ROUND(K23*L23,2)</f>
        <v>378.56</v>
      </c>
    </row>
    <row r="24" spans="1:13" ht="67.5" customHeight="1" x14ac:dyDescent="0.2">
      <c r="A24" s="21"/>
      <c r="B24" s="21"/>
      <c r="C24" s="21"/>
      <c r="D24" s="36" t="s">
        <v>90</v>
      </c>
      <c r="E24" s="36"/>
      <c r="F24" s="36"/>
      <c r="G24" s="36"/>
      <c r="H24" s="36"/>
      <c r="I24" s="36"/>
      <c r="J24" s="36"/>
      <c r="K24" s="36"/>
      <c r="L24" s="36"/>
      <c r="M24" s="36"/>
    </row>
    <row r="25" spans="1:13" ht="18" customHeight="1" x14ac:dyDescent="0.2">
      <c r="A25" s="9" t="s">
        <v>46</v>
      </c>
      <c r="B25" s="34" t="s">
        <v>20</v>
      </c>
      <c r="C25" s="34" t="s">
        <v>25</v>
      </c>
      <c r="D25" s="37" t="s">
        <v>33</v>
      </c>
      <c r="E25" s="37"/>
      <c r="F25" s="37"/>
      <c r="G25" s="37"/>
      <c r="H25" s="37"/>
      <c r="I25" s="37"/>
      <c r="J25" s="37"/>
      <c r="K25" s="19">
        <v>20</v>
      </c>
      <c r="L25" s="20">
        <v>5.25</v>
      </c>
      <c r="M25" s="20">
        <f>ROUND(K25*L25,2)</f>
        <v>105</v>
      </c>
    </row>
    <row r="26" spans="1:13" ht="48.75" customHeight="1" x14ac:dyDescent="0.2">
      <c r="A26" s="21"/>
      <c r="B26" s="21"/>
      <c r="C26" s="21"/>
      <c r="D26" s="36" t="s">
        <v>91</v>
      </c>
      <c r="E26" s="36"/>
      <c r="F26" s="36"/>
      <c r="G26" s="36"/>
      <c r="H26" s="36"/>
      <c r="I26" s="36"/>
      <c r="J26" s="36"/>
      <c r="K26" s="36"/>
      <c r="L26" s="36"/>
      <c r="M26" s="36"/>
    </row>
    <row r="27" spans="1:13" ht="15.4" customHeight="1" x14ac:dyDescent="0.2">
      <c r="A27" s="9" t="s">
        <v>50</v>
      </c>
      <c r="B27" s="4" t="s">
        <v>51</v>
      </c>
      <c r="C27" s="4" t="s">
        <v>52</v>
      </c>
      <c r="D27" s="37" t="s">
        <v>53</v>
      </c>
      <c r="E27" s="37"/>
      <c r="F27" s="37"/>
      <c r="G27" s="37"/>
      <c r="H27" s="37"/>
      <c r="I27" s="37"/>
      <c r="J27" s="37"/>
      <c r="K27" s="19">
        <v>18</v>
      </c>
      <c r="L27" s="20">
        <v>5.25</v>
      </c>
      <c r="M27" s="20">
        <f>ROUND(K27*L27,2)</f>
        <v>94.5</v>
      </c>
    </row>
    <row r="28" spans="1:13" ht="67.5" customHeight="1" thickBot="1" x14ac:dyDescent="0.25">
      <c r="A28" s="21"/>
      <c r="B28" s="21"/>
      <c r="C28" s="21"/>
      <c r="D28" s="36" t="s">
        <v>92</v>
      </c>
      <c r="E28" s="36"/>
      <c r="F28" s="36"/>
      <c r="G28" s="36"/>
      <c r="H28" s="36"/>
      <c r="I28" s="36"/>
      <c r="J28" s="36"/>
      <c r="K28" s="36"/>
      <c r="L28" s="36"/>
      <c r="M28" s="36"/>
    </row>
    <row r="29" spans="1:13" ht="15.4" customHeight="1" thickBot="1" x14ac:dyDescent="0.25">
      <c r="A29" s="9" t="s">
        <v>54</v>
      </c>
      <c r="B29" s="4" t="s">
        <v>55</v>
      </c>
      <c r="C29" s="4" t="s">
        <v>56</v>
      </c>
      <c r="D29" s="37" t="s">
        <v>57</v>
      </c>
      <c r="E29" s="37"/>
      <c r="F29" s="37"/>
      <c r="G29" s="37"/>
      <c r="H29" s="37"/>
      <c r="I29" s="37"/>
      <c r="J29" s="37"/>
      <c r="K29" s="19">
        <v>1</v>
      </c>
      <c r="L29" s="20">
        <f>ROUND(158.52*(1+M2/100),2)</f>
        <v>163.28</v>
      </c>
      <c r="M29" s="20">
        <f>ROUND(K29*L29,2)</f>
        <v>163.28</v>
      </c>
    </row>
    <row r="30" spans="1:13" ht="37.5" customHeight="1" thickBot="1" x14ac:dyDescent="0.25">
      <c r="A30" s="21"/>
      <c r="B30" s="21"/>
      <c r="C30" s="21"/>
      <c r="D30" s="36" t="s">
        <v>75</v>
      </c>
      <c r="E30" s="36"/>
      <c r="F30" s="36"/>
      <c r="G30" s="36"/>
      <c r="H30" s="36"/>
      <c r="I30" s="36"/>
      <c r="J30" s="36"/>
      <c r="K30" s="36"/>
      <c r="L30" s="36"/>
      <c r="M30" s="36"/>
    </row>
    <row r="31" spans="1:13" ht="15.4" customHeight="1" thickBot="1" x14ac:dyDescent="0.25">
      <c r="A31" s="9" t="s">
        <v>58</v>
      </c>
      <c r="B31" s="4" t="s">
        <v>59</v>
      </c>
      <c r="C31" s="4" t="s">
        <v>60</v>
      </c>
      <c r="D31" s="37" t="s">
        <v>81</v>
      </c>
      <c r="E31" s="37"/>
      <c r="F31" s="37"/>
      <c r="G31" s="37"/>
      <c r="H31" s="37"/>
      <c r="I31" s="37"/>
      <c r="J31" s="37"/>
      <c r="K31" s="19">
        <v>96</v>
      </c>
      <c r="L31" s="20">
        <v>1.1000000000000001</v>
      </c>
      <c r="M31" s="20">
        <f>ROUND(K31*L31,2)</f>
        <v>105.6</v>
      </c>
    </row>
    <row r="32" spans="1:13" ht="41.25" customHeight="1" thickBot="1" x14ac:dyDescent="0.25">
      <c r="A32" s="21"/>
      <c r="B32" s="21"/>
      <c r="C32" s="21"/>
      <c r="D32" s="36" t="s">
        <v>80</v>
      </c>
      <c r="E32" s="36"/>
      <c r="F32" s="36"/>
      <c r="G32" s="36"/>
      <c r="H32" s="36"/>
      <c r="I32" s="36"/>
      <c r="J32" s="36"/>
      <c r="K32" s="36"/>
      <c r="L32" s="36"/>
      <c r="M32" s="36"/>
    </row>
    <row r="33" spans="1:13" ht="15.4" customHeight="1" thickBot="1" x14ac:dyDescent="0.25">
      <c r="A33" s="9" t="s">
        <v>61</v>
      </c>
      <c r="B33" s="4" t="s">
        <v>62</v>
      </c>
      <c r="C33" s="4" t="s">
        <v>63</v>
      </c>
      <c r="D33" s="37" t="s">
        <v>103</v>
      </c>
      <c r="E33" s="37"/>
      <c r="F33" s="37"/>
      <c r="G33" s="37"/>
      <c r="H33" s="37"/>
      <c r="I33" s="37"/>
      <c r="J33" s="37"/>
      <c r="K33" s="19">
        <v>1</v>
      </c>
      <c r="L33" s="20">
        <v>120</v>
      </c>
      <c r="M33" s="20">
        <f>ROUND(K33*L33,2)</f>
        <v>120</v>
      </c>
    </row>
    <row r="34" spans="1:13" ht="42.75" customHeight="1" thickBot="1" x14ac:dyDescent="0.25">
      <c r="A34" s="21"/>
      <c r="B34" s="21"/>
      <c r="C34" s="21"/>
      <c r="D34" s="36" t="s">
        <v>104</v>
      </c>
      <c r="E34" s="36"/>
      <c r="F34" s="36"/>
      <c r="G34" s="36"/>
      <c r="H34" s="36"/>
      <c r="I34" s="36"/>
      <c r="J34" s="36"/>
      <c r="K34" s="36"/>
      <c r="L34" s="36"/>
      <c r="M34" s="36"/>
    </row>
    <row r="35" spans="1:13" ht="15.4" customHeight="1" x14ac:dyDescent="0.2">
      <c r="A35" s="9" t="s">
        <v>64</v>
      </c>
      <c r="B35" s="4" t="s">
        <v>65</v>
      </c>
      <c r="C35" s="4" t="s">
        <v>66</v>
      </c>
      <c r="D35" s="37" t="s">
        <v>93</v>
      </c>
      <c r="E35" s="37"/>
      <c r="F35" s="37"/>
      <c r="G35" s="37"/>
      <c r="H35" s="37"/>
      <c r="I35" s="37"/>
      <c r="J35" s="37"/>
      <c r="K35" s="19">
        <v>1</v>
      </c>
      <c r="L35" s="20">
        <v>790</v>
      </c>
      <c r="M35" s="20">
        <f>ROUND(K35*L35,2)</f>
        <v>790</v>
      </c>
    </row>
    <row r="36" spans="1:13" ht="82.5" customHeight="1" x14ac:dyDescent="0.2">
      <c r="A36" s="21"/>
      <c r="B36" s="21"/>
      <c r="C36" s="21"/>
      <c r="D36" s="36" t="s">
        <v>96</v>
      </c>
      <c r="E36" s="36"/>
      <c r="F36" s="36"/>
      <c r="G36" s="36"/>
      <c r="H36" s="36"/>
      <c r="I36" s="36"/>
      <c r="J36" s="36"/>
      <c r="K36" s="36"/>
      <c r="L36" s="36"/>
      <c r="M36" s="36"/>
    </row>
    <row r="37" spans="1:13" ht="24" customHeight="1" x14ac:dyDescent="0.2">
      <c r="A37" s="21"/>
      <c r="B37" s="21"/>
      <c r="C37" s="21"/>
      <c r="D37" s="38" t="s">
        <v>97</v>
      </c>
      <c r="E37" s="38"/>
      <c r="F37" s="38"/>
      <c r="G37" s="38"/>
      <c r="H37" s="38"/>
      <c r="I37" s="38"/>
      <c r="J37" s="38"/>
      <c r="K37" s="48">
        <v>1</v>
      </c>
      <c r="L37" s="45" t="s">
        <v>99</v>
      </c>
      <c r="M37" s="45" t="s">
        <v>85</v>
      </c>
    </row>
    <row r="38" spans="1:13" ht="19.5" customHeight="1" x14ac:dyDescent="0.2">
      <c r="A38" s="21"/>
      <c r="B38" s="21"/>
      <c r="C38" s="21"/>
      <c r="D38" s="39" t="s">
        <v>98</v>
      </c>
      <c r="E38" s="39"/>
      <c r="F38" s="39"/>
      <c r="G38" s="39"/>
      <c r="H38" s="39"/>
      <c r="I38" s="39"/>
      <c r="J38" s="39"/>
      <c r="K38" s="33"/>
      <c r="L38" s="50"/>
      <c r="M38" s="50"/>
    </row>
    <row r="39" spans="1:13" ht="19.5" customHeight="1" x14ac:dyDescent="0.2">
      <c r="A39" s="21"/>
      <c r="B39" s="21"/>
      <c r="C39" s="21"/>
      <c r="D39" s="38" t="s">
        <v>101</v>
      </c>
      <c r="E39" s="38"/>
      <c r="F39" s="38"/>
      <c r="G39" s="38"/>
      <c r="H39" s="38"/>
      <c r="I39" s="38"/>
      <c r="J39" s="38"/>
      <c r="K39" s="45">
        <v>1</v>
      </c>
      <c r="L39" s="45">
        <v>150</v>
      </c>
      <c r="M39" s="45">
        <f>L39*K39</f>
        <v>150</v>
      </c>
    </row>
    <row r="40" spans="1:13" ht="27" customHeight="1" x14ac:dyDescent="0.2">
      <c r="A40" s="21"/>
      <c r="B40" s="21"/>
      <c r="C40" s="21"/>
      <c r="D40" s="39" t="s">
        <v>100</v>
      </c>
      <c r="E40" s="39"/>
      <c r="F40" s="39"/>
      <c r="G40" s="39"/>
      <c r="H40" s="39"/>
      <c r="I40" s="39"/>
      <c r="J40" s="39"/>
      <c r="K40" s="33"/>
      <c r="L40" s="50"/>
      <c r="M40" s="50"/>
    </row>
    <row r="41" spans="1:13" ht="19.5" customHeight="1" x14ac:dyDescent="0.2">
      <c r="A41" s="21"/>
      <c r="B41" s="21"/>
      <c r="C41" s="21"/>
      <c r="D41" s="38" t="s">
        <v>82</v>
      </c>
      <c r="E41" s="38"/>
      <c r="F41" s="38"/>
      <c r="G41" s="38"/>
      <c r="H41" s="38"/>
      <c r="I41" s="38"/>
      <c r="J41" s="38"/>
      <c r="K41" s="49">
        <v>24</v>
      </c>
      <c r="L41" s="47">
        <v>25</v>
      </c>
      <c r="M41" s="47">
        <f>ROUND(K41*L41,2)</f>
        <v>600</v>
      </c>
    </row>
    <row r="42" spans="1:13" ht="34.5" customHeight="1" x14ac:dyDescent="0.2">
      <c r="A42" s="21"/>
      <c r="B42" s="21"/>
      <c r="C42" s="21"/>
      <c r="D42" s="39" t="s">
        <v>83</v>
      </c>
      <c r="E42" s="39"/>
      <c r="F42" s="39"/>
      <c r="G42" s="39"/>
      <c r="H42" s="39"/>
      <c r="I42" s="39"/>
      <c r="J42" s="39"/>
      <c r="K42" s="33"/>
      <c r="L42" s="50"/>
      <c r="M42" s="50"/>
    </row>
    <row r="43" spans="1:13" x14ac:dyDescent="0.2">
      <c r="A43" s="21"/>
      <c r="B43" s="21"/>
      <c r="C43" s="21"/>
      <c r="D43" s="38" t="s">
        <v>77</v>
      </c>
      <c r="E43" s="38"/>
      <c r="F43" s="38"/>
      <c r="G43" s="38"/>
      <c r="H43" s="38"/>
      <c r="I43" s="38"/>
      <c r="J43" s="38"/>
      <c r="K43" s="45">
        <v>1</v>
      </c>
      <c r="L43" s="45" t="s">
        <v>85</v>
      </c>
      <c r="M43" s="45" t="s">
        <v>85</v>
      </c>
    </row>
    <row r="44" spans="1:13" ht="25.5" customHeight="1" x14ac:dyDescent="0.2">
      <c r="A44" s="21"/>
      <c r="B44" s="21"/>
      <c r="C44" s="21"/>
      <c r="D44" s="39" t="s">
        <v>78</v>
      </c>
      <c r="E44" s="39"/>
      <c r="F44" s="39"/>
      <c r="G44" s="39"/>
      <c r="H44" s="39"/>
      <c r="I44" s="39"/>
      <c r="J44" s="39"/>
      <c r="K44" s="50"/>
      <c r="L44" s="50"/>
      <c r="M44" s="50"/>
    </row>
    <row r="45" spans="1:13" ht="22.5" customHeight="1" x14ac:dyDescent="0.2">
      <c r="A45" s="21"/>
      <c r="B45" s="21"/>
      <c r="C45" s="21"/>
      <c r="D45" s="38" t="s">
        <v>76</v>
      </c>
      <c r="E45" s="38"/>
      <c r="F45" s="38"/>
      <c r="G45" s="38"/>
      <c r="H45" s="38"/>
      <c r="I45" s="38"/>
      <c r="J45" s="38"/>
      <c r="K45" s="45">
        <v>1</v>
      </c>
      <c r="L45" s="51" t="s">
        <v>95</v>
      </c>
      <c r="M45" s="51"/>
    </row>
    <row r="46" spans="1:13" ht="22.5" customHeight="1" x14ac:dyDescent="0.2">
      <c r="A46" s="21"/>
      <c r="B46" s="21"/>
      <c r="C46" s="21"/>
      <c r="D46" s="44"/>
      <c r="E46" s="44"/>
      <c r="F46" s="44"/>
      <c r="G46" s="44"/>
      <c r="H46" s="44"/>
      <c r="I46" s="44"/>
      <c r="J46" s="44"/>
      <c r="K46" s="45"/>
      <c r="L46" s="45"/>
      <c r="M46" s="45"/>
    </row>
    <row r="47" spans="1:13" ht="30" customHeight="1" x14ac:dyDescent="0.2">
      <c r="A47" s="21"/>
      <c r="B47" s="21"/>
      <c r="C47" s="21"/>
      <c r="D47" s="38" t="s">
        <v>84</v>
      </c>
      <c r="E47" s="38"/>
      <c r="F47" s="38"/>
      <c r="G47" s="38"/>
      <c r="H47" s="38"/>
      <c r="I47" s="38"/>
      <c r="J47" s="38"/>
      <c r="K47" s="50">
        <v>1</v>
      </c>
      <c r="L47" s="45">
        <v>11760</v>
      </c>
      <c r="M47" s="45">
        <v>11760</v>
      </c>
    </row>
    <row r="48" spans="1:13" ht="30" customHeight="1" x14ac:dyDescent="0.2">
      <c r="A48" s="21"/>
      <c r="B48" s="21"/>
      <c r="C48" s="21"/>
      <c r="D48" s="35"/>
      <c r="E48" s="33"/>
      <c r="F48" s="33"/>
      <c r="G48" s="33"/>
      <c r="H48" s="33"/>
      <c r="I48" s="33"/>
      <c r="J48" s="33"/>
      <c r="K48" s="33"/>
      <c r="L48" s="33"/>
      <c r="M48" s="33"/>
    </row>
    <row r="49" spans="1:13" ht="24.75" customHeight="1" x14ac:dyDescent="0.2">
      <c r="A49" s="21"/>
      <c r="B49" s="21"/>
      <c r="C49" s="21"/>
      <c r="D49" s="35"/>
      <c r="E49" s="33"/>
      <c r="F49" s="33"/>
      <c r="G49" s="33"/>
      <c r="H49" s="33"/>
      <c r="I49" s="33"/>
      <c r="J49" s="52" t="s">
        <v>102</v>
      </c>
      <c r="K49" s="52"/>
      <c r="L49" s="52"/>
      <c r="M49" s="53">
        <f>M7+M9+M11+M13+M15+M17+M19+M21+M23+M25+M27+M29+M31+M33+M35+M41+M39+M47</f>
        <v>28012.7</v>
      </c>
    </row>
    <row r="50" spans="1:13" ht="15.4" hidden="1" customHeight="1" x14ac:dyDescent="0.2">
      <c r="A50" s="22"/>
      <c r="B50" s="22"/>
      <c r="C50" s="22"/>
      <c r="D50" s="23" t="s">
        <v>67</v>
      </c>
      <c r="E50" s="24"/>
      <c r="F50" s="24"/>
      <c r="G50" s="24"/>
      <c r="H50" s="24"/>
      <c r="I50" s="24"/>
      <c r="J50" s="24"/>
      <c r="K50" s="24"/>
      <c r="L50" s="25">
        <f>M7+M9+M11+M15+M17+M19+M21+M23+M27+M29+M31+M33+M35</f>
        <v>14487.18</v>
      </c>
      <c r="M50" s="25">
        <f>ROUND(L50,2)</f>
        <v>14487.18</v>
      </c>
    </row>
    <row r="51" spans="1:13" ht="15.4" hidden="1" customHeight="1" thickBot="1" x14ac:dyDescent="0.25">
      <c r="A51" s="26"/>
      <c r="B51" s="26"/>
      <c r="C51" s="26"/>
      <c r="D51" s="27" t="s">
        <v>68</v>
      </c>
      <c r="E51" s="28"/>
      <c r="F51" s="28"/>
      <c r="G51" s="28"/>
      <c r="H51" s="28"/>
      <c r="I51" s="28"/>
      <c r="J51" s="28"/>
      <c r="K51" s="28"/>
      <c r="L51" s="29">
        <f>M50</f>
        <v>14487.18</v>
      </c>
      <c r="M51" s="29">
        <f>ROUND(L51,2)</f>
        <v>14487.18</v>
      </c>
    </row>
    <row r="52" spans="1:13" ht="15.4" hidden="1" customHeight="1" thickBot="1" x14ac:dyDescent="0.25">
      <c r="A52" s="26"/>
      <c r="B52" s="26"/>
      <c r="C52" s="26"/>
      <c r="D52" s="30" t="s">
        <v>69</v>
      </c>
      <c r="E52" s="31"/>
      <c r="F52" s="31"/>
      <c r="G52" s="31"/>
      <c r="H52" s="31"/>
      <c r="I52" s="31"/>
      <c r="J52" s="31"/>
      <c r="K52" s="31"/>
      <c r="L52" s="32">
        <f>M51</f>
        <v>14487.18</v>
      </c>
      <c r="M52" s="32">
        <f>ROUND(L52,2)</f>
        <v>14487.18</v>
      </c>
    </row>
  </sheetData>
  <mergeCells count="47">
    <mergeCell ref="J49:L49"/>
    <mergeCell ref="D41:J41"/>
    <mergeCell ref="D42:J42"/>
    <mergeCell ref="D47:J47"/>
    <mergeCell ref="D25:J25"/>
    <mergeCell ref="D26:M26"/>
    <mergeCell ref="D37:J37"/>
    <mergeCell ref="D38:J38"/>
    <mergeCell ref="D39:J39"/>
    <mergeCell ref="D40:J40"/>
    <mergeCell ref="B1:M1"/>
    <mergeCell ref="A2:C2"/>
    <mergeCell ref="D4:J4"/>
    <mergeCell ref="D5:J5"/>
    <mergeCell ref="D6:J6"/>
    <mergeCell ref="D7:J7"/>
    <mergeCell ref="D8:M8"/>
    <mergeCell ref="D9:J9"/>
    <mergeCell ref="D10:M10"/>
    <mergeCell ref="D11:J11"/>
    <mergeCell ref="D12:M12"/>
    <mergeCell ref="D15:J15"/>
    <mergeCell ref="D16:M16"/>
    <mergeCell ref="D17:J17"/>
    <mergeCell ref="D18:M18"/>
    <mergeCell ref="D30:M30"/>
    <mergeCell ref="D19:J19"/>
    <mergeCell ref="D20:M20"/>
    <mergeCell ref="D21:J21"/>
    <mergeCell ref="D22:M22"/>
    <mergeCell ref="D23:J23"/>
    <mergeCell ref="D36:M36"/>
    <mergeCell ref="D13:J13"/>
    <mergeCell ref="D14:M14"/>
    <mergeCell ref="D45:J45"/>
    <mergeCell ref="L45:M45"/>
    <mergeCell ref="D43:J43"/>
    <mergeCell ref="D44:J44"/>
    <mergeCell ref="D31:J31"/>
    <mergeCell ref="D32:M32"/>
    <mergeCell ref="D33:J33"/>
    <mergeCell ref="D34:M34"/>
    <mergeCell ref="D35:J35"/>
    <mergeCell ref="D24:M24"/>
    <mergeCell ref="D27:J27"/>
    <mergeCell ref="D28:M28"/>
    <mergeCell ref="D29:J29"/>
  </mergeCells>
  <pageMargins left="0.62007900000000005" right="0.472441" top="0.472441" bottom="0.472441"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Jesus Lopez</dc:creator>
  <cp:lastModifiedBy>Jesus Lopez</cp:lastModifiedBy>
  <dcterms:created xsi:type="dcterms:W3CDTF">2024-07-01T16:09:42Z</dcterms:created>
  <dcterms:modified xsi:type="dcterms:W3CDTF">2024-07-02T08:30:13Z</dcterms:modified>
</cp:coreProperties>
</file>